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<sst xmlns="http://schemas.openxmlformats.org/spreadsheetml/2006/main" count="117" uniqueCount="97">
  <si>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 xml:space="preserve">             Sample 1</t>
  </si>
  <si>
    <t xml:space="preserve">        Your Sample</t>
  </si>
  <si>
    <t xml:space="preserve">      or, where the n's are identical,  SEd = @SQRT(2*MSe/n)         </t>
  </si>
  <si>
    <t xml:space="preserve">      SEd = SQRT (s1^2/n1 + s2^2/n2) = SQRT (VARS1/n1 + VARS2/n2)  = SQRT (SE12 + SE22) </t>
  </si>
  <si>
    <t xml:space="preserve">     The statistic, t,  tests the significance of differences between two means. Devised by Sir </t>
  </si>
  <si>
    <t xml:space="preserve">   SS Samples=</t>
  </si>
  <si>
    <t xml:space="preserve">   t = MD/SEd</t>
  </si>
  <si>
    <t xml:space="preserve">  ANOV</t>
  </si>
  <si>
    <t xml:space="preserve">  AVG1 =</t>
  </si>
  <si>
    <t xml:space="preserve">  AVG2 =</t>
  </si>
  <si>
    <t xml:space="preserve">  is identical to t^2  as calculated above =</t>
  </si>
  <si>
    <t xml:space="preserve">  Note:  the F value for this comparison </t>
  </si>
  <si>
    <t xml:space="preserve">  SE1 =</t>
  </si>
  <si>
    <t xml:space="preserve">  SE2 =</t>
  </si>
  <si>
    <t xml:space="preserve"> Sample 2</t>
  </si>
  <si>
    <t>1 and 2, and n1 and n2 are their COUNTS, and SE1 and SE2 are the Standard Errors.</t>
  </si>
  <si>
    <t>1.    THE  t  TEST</t>
  </si>
  <si>
    <t>2.     A DATA SET TO WORK WITH</t>
  </si>
  <si>
    <t>2b        THE  t  AND  F  TESTS</t>
  </si>
  <si>
    <t>3.    CALCULATING THE  t  RATIO</t>
  </si>
  <si>
    <t>4.     THE F TEST</t>
  </si>
  <si>
    <t xml:space="preserve">a way that the t test will be non-significant (t &lt; 1.99, P = .05), keeping your values however within </t>
  </si>
  <si>
    <t>Again, please run 'sensitivity tests' by fiddling with the numbers above and watching what has</t>
  </si>
  <si>
    <t xml:space="preserve">And a once-popular song goes "I can do anything better than you can", </t>
  </si>
  <si>
    <t>And if you're testing the probability that your children have inherited a gene for</t>
  </si>
  <si>
    <t>Avg +/- t * SEd.</t>
  </si>
  <si>
    <t>AVG =</t>
  </si>
  <si>
    <t>between the means, i.e.:</t>
  </si>
  <si>
    <t>cake looks bigger to one and smaller to another, you need more data.</t>
  </si>
  <si>
    <t>College of Tropical Agriculture and Human Resources</t>
  </si>
  <si>
    <t>colon cancer, believe me you want the level of significance to be very accurate.</t>
  </si>
  <si>
    <t>Department of Horticulture</t>
  </si>
  <si>
    <t>df</t>
  </si>
  <si>
    <t>differences.  They may still arise one time out of 20 by chance alone,</t>
  </si>
  <si>
    <t>Error</t>
  </si>
  <si>
    <t>EXAMPLE:    (n = 20)</t>
  </si>
  <si>
    <t>F</t>
  </si>
  <si>
    <t>followed by "no you can't", "yes I can", etc.</t>
  </si>
  <si>
    <t xml:space="preserve">happened to your statistics and their ANOV.   And see my comments below. </t>
  </si>
  <si>
    <t xml:space="preserve">have only one df.  F is best calculated from Analysis of Variance (ANOV). Here we apply it to </t>
  </si>
  <si>
    <t>Hello.  This is a reminder that this file</t>
  </si>
  <si>
    <t xml:space="preserve">If t &gt; these values, it will be </t>
  </si>
  <si>
    <t>Inf.</t>
  </si>
  <si>
    <t xml:space="preserve">intervals based on t are simply MD's (t * SEd), that are applied to the AVG (Mean), by </t>
  </si>
  <si>
    <t>is 19:1 odds) and P = .01 (99:1 odds). See t table in Appendix.</t>
  </si>
  <si>
    <t>IS IT BIGGER OR BETTER??</t>
  </si>
  <si>
    <t>It is the rare parent who has not given pieces of cake to her children</t>
  </si>
  <si>
    <t xml:space="preserve">Life is full of concerns about BIGGERS and BETTERS! The world would </t>
  </si>
  <si>
    <t xml:space="preserve">MD (mean difference) and SEd (standard error of difference) values are then calculated, with </t>
  </si>
  <si>
    <t xml:space="preserve">MD (Mean Difference) is simply the difference between the two means. </t>
  </si>
  <si>
    <t>MD =</t>
  </si>
  <si>
    <t>MS</t>
  </si>
  <si>
    <t xml:space="preserve">n = </t>
  </si>
  <si>
    <t>only to hear one complain "but you gave her a bigger piece than me".</t>
  </si>
  <si>
    <t>Please respect its authorship. And enjoy!</t>
  </si>
  <si>
    <t xml:space="preserve">probably be better off if we were more concerned about the </t>
  </si>
  <si>
    <t>Prof. James L. Brewbaker</t>
  </si>
  <si>
    <t xml:space="preserve">QUESTION:   Copy the Sample 1 data into blank area in Columns K to N. It is set up so that the </t>
  </si>
  <si>
    <t xml:space="preserve">Ronald A. Fisher, it is a ratio of Mean Differences to the Standard Error of the Difference </t>
  </si>
  <si>
    <t>s =</t>
  </si>
  <si>
    <t>Samples</t>
  </si>
  <si>
    <t xml:space="preserve">Samples 1 and 2 of section 2 above. </t>
  </si>
  <si>
    <t>SE =</t>
  </si>
  <si>
    <t>SEd (Standard Error of the Difference) is a geometric mean of the two standard errors; it can be</t>
  </si>
  <si>
    <t>SEd =</t>
  </si>
  <si>
    <t>significance of statistics such as the Regression and Correlation Coefficients.</t>
  </si>
  <si>
    <t>SIGNIFICANCE of such differences!</t>
  </si>
  <si>
    <t>significant at a  P value of:</t>
  </si>
  <si>
    <t>small variances, not a common occurrence in biological experiments!</t>
  </si>
  <si>
    <t>so interpretation should be cautious!</t>
  </si>
  <si>
    <t>SS</t>
  </si>
  <si>
    <t>SS TOT =</t>
  </si>
  <si>
    <t xml:space="preserve">statistics will be calculated automatically. Then, change only 5 values in this new Range in such </t>
  </si>
  <si>
    <t>STD =</t>
  </si>
  <si>
    <t>SUM =</t>
  </si>
  <si>
    <t xml:space="preserve">t = </t>
  </si>
  <si>
    <t>table is for your use; e.g., copy Sample 2 data over, then start changing numbers, as suggested below.</t>
  </si>
  <si>
    <t>The 1% level of significance represents VERY large differences and VERY</t>
  </si>
  <si>
    <t>The 5% level is a good STANDARD of significance for many biometrical</t>
  </si>
  <si>
    <t xml:space="preserve">The F test (named by Snedecor for R. A. Fisher) is a generalized t test. F = t^2 when comparisons </t>
  </si>
  <si>
    <t>the range of 10 to 70. Is it possible?</t>
  </si>
  <si>
    <t>the ratio of MD to SEd;  An abbreviated table is here =====&gt;&gt;</t>
  </si>
  <si>
    <t xml:space="preserve">The t ratio compares a statistic to its standard error. This is also a useful approach to test </t>
  </si>
  <si>
    <t xml:space="preserve">The t ratio is given here for two levels of significance, P = .05 (which </t>
  </si>
  <si>
    <t xml:space="preserve">The t table is used to assess significance of the </t>
  </si>
  <si>
    <t>These tables of sample data are set up to illustrate calculations of t and F tests. The 'Your Sample'</t>
  </si>
  <si>
    <t>These will be differences you can easily visualize! So if the piece of</t>
  </si>
  <si>
    <t>Total</t>
  </si>
  <si>
    <t>University of Hawaii, Honolulu, Hawaii    96822</t>
  </si>
  <si>
    <t>was created by:</t>
  </si>
  <si>
    <t xml:space="preserve">We calculate that   t = MD/SEd = </t>
  </si>
  <si>
    <t>where SQRT = square root, and s1 and s2 are the standard deviations for the means of samples</t>
  </si>
  <si>
    <t>You may change these values to test sensitivity of the t statistic.</t>
  </si>
  <si>
    <t>and .01&lt; P &lt;.05</t>
  </si>
  <si>
    <t>In EXCEL, we've calculated n as =COUNTA, AVG as =AVERAGE, STD as =STDEVP, and  s as =STDEV</t>
  </si>
  <si>
    <t>The SEm (Standard error of the mean) = s/ =SQRT(n).</t>
  </si>
  <si>
    <t>SEd is equal to   =SQRT(SE1^2+SE2^2).  The  t ratios (MD/SEd) are then calculated. Confidence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</si>
</sst>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sz val="10"/>
      <name val="Comic Sans MS"/>
      <family val="0"/>
    </font>
    <font>
      <b/>
      <sz val="10"/>
      <name val="Comic Sans MS"/>
      <family val="0"/>
    </font>
    <font>
      <b/>
      <sz val="10"/>
      <name val="Arial"/>
      <family val="0"/>
    </font>
    <font>
      <b/>
      <i/>
      <sz val="14"/>
      <color indexed="12"/>
      <name val="Arial"/>
      <family val="2"/>
    </font>
    <font>
      <b/>
      <sz val="12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</cellStyleXfs>
  <cellXfs count="43">
    <xf numFmtId="0" fontId="0" fillId="2" borderId="0" xfId="0" applyAlignment="1">
      <alignment/>
    </xf>
    <xf numFmtId="164" fontId="10" fillId="2" borderId="1" xfId="0" applyAlignment="1">
      <alignment/>
    </xf>
    <xf numFmtId="2" fontId="10" fillId="2" borderId="0" xfId="0" applyAlignment="1">
      <alignment/>
    </xf>
    <xf numFmtId="0" fontId="8" fillId="2" borderId="0" xfId="0" applyAlignment="1">
      <alignment/>
    </xf>
    <xf numFmtId="0" fontId="12" fillId="2" borderId="0" xfId="0" applyAlignment="1">
      <alignment/>
    </xf>
    <xf numFmtId="2" fontId="10" fillId="2" borderId="2" xfId="0" applyAlignment="1">
      <alignment/>
    </xf>
    <xf numFmtId="164" fontId="10" fillId="2" borderId="3" xfId="0" applyAlignment="1">
      <alignment/>
    </xf>
    <xf numFmtId="0" fontId="10" fillId="2" borderId="0" xfId="0" applyAlignment="1">
      <alignment/>
    </xf>
    <xf numFmtId="0" fontId="10" fillId="2" borderId="2" xfId="0" applyAlignment="1">
      <alignment/>
    </xf>
    <xf numFmtId="2" fontId="10" fillId="2" borderId="4" xfId="0" applyAlignment="1">
      <alignment/>
    </xf>
    <xf numFmtId="0" fontId="8" fillId="2" borderId="5" xfId="0" applyAlignment="1">
      <alignment/>
    </xf>
    <xf numFmtId="0" fontId="8" fillId="2" borderId="6" xfId="0" applyAlignment="1">
      <alignment/>
    </xf>
    <xf numFmtId="0" fontId="10" fillId="2" borderId="4" xfId="0" applyAlignment="1">
      <alignment/>
    </xf>
    <xf numFmtId="0" fontId="10" fillId="2" borderId="7" xfId="0" applyAlignment="1">
      <alignment/>
    </xf>
    <xf numFmtId="2" fontId="10" fillId="2" borderId="7" xfId="0" applyAlignment="1">
      <alignment/>
    </xf>
    <xf numFmtId="0" fontId="0" fillId="2" borderId="8" xfId="0" applyAlignment="1">
      <alignment horizontal="center"/>
    </xf>
    <xf numFmtId="0" fontId="0" fillId="2" borderId="2" xfId="0" applyAlignment="1">
      <alignment/>
    </xf>
    <xf numFmtId="164" fontId="10" fillId="2" borderId="0" xfId="0" applyAlignment="1">
      <alignment/>
    </xf>
    <xf numFmtId="0" fontId="0" fillId="2" borderId="9" xfId="0" applyAlignment="1">
      <alignment horizontal="center"/>
    </xf>
    <xf numFmtId="0" fontId="0" fillId="2" borderId="10" xfId="0" applyAlignment="1">
      <alignment horizontal="center"/>
    </xf>
    <xf numFmtId="0" fontId="0" fillId="2" borderId="4" xfId="0" applyAlignment="1">
      <alignment/>
    </xf>
    <xf numFmtId="0" fontId="0" fillId="2" borderId="7" xfId="0" applyAlignment="1">
      <alignment/>
    </xf>
    <xf numFmtId="0" fontId="13" fillId="2" borderId="0" xfId="0" applyAlignment="1">
      <alignment/>
    </xf>
    <xf numFmtId="2" fontId="8" fillId="2" borderId="0" xfId="0" applyAlignment="1">
      <alignment/>
    </xf>
    <xf numFmtId="0" fontId="0" fillId="2" borderId="8" xfId="0" applyAlignment="1">
      <alignment/>
    </xf>
    <xf numFmtId="0" fontId="0" fillId="2" borderId="9" xfId="0" applyAlignment="1">
      <alignment/>
    </xf>
    <xf numFmtId="0" fontId="0" fillId="2" borderId="10" xfId="0" applyAlignment="1">
      <alignment/>
    </xf>
    <xf numFmtId="0" fontId="9" fillId="2" borderId="5" xfId="0" applyAlignment="1">
      <alignment/>
    </xf>
    <xf numFmtId="0" fontId="9" fillId="2" borderId="6" xfId="0" applyAlignment="1">
      <alignment/>
    </xf>
    <xf numFmtId="0" fontId="9" fillId="2" borderId="11" xfId="0" applyAlignment="1">
      <alignment/>
    </xf>
    <xf numFmtId="0" fontId="8" fillId="2" borderId="9" xfId="0" applyAlignment="1">
      <alignment/>
    </xf>
    <xf numFmtId="0" fontId="8" fillId="2" borderId="10" xfId="0" applyAlignment="1">
      <alignment/>
    </xf>
    <xf numFmtId="0" fontId="0" fillId="2" borderId="1" xfId="0" applyAlignment="1">
      <alignment/>
    </xf>
    <xf numFmtId="0" fontId="0" fillId="2" borderId="3" xfId="0" applyAlignment="1">
      <alignment/>
    </xf>
    <xf numFmtId="0" fontId="8" fillId="2" borderId="11" xfId="0" applyAlignment="1">
      <alignment/>
    </xf>
    <xf numFmtId="1" fontId="0" fillId="2" borderId="0" xfId="0" applyAlignment="1">
      <alignment/>
    </xf>
    <xf numFmtId="0" fontId="11" fillId="2" borderId="0" xfId="0" applyAlignment="1">
      <alignment/>
    </xf>
    <xf numFmtId="0" fontId="14" fillId="2" borderId="0" xfId="0" applyFont="1" applyAlignment="1">
      <alignment/>
    </xf>
    <xf numFmtId="0" fontId="15" fillId="2" borderId="0" xfId="0" applyFont="1" applyAlignment="1">
      <alignment/>
    </xf>
    <xf numFmtId="0" fontId="10" fillId="2" borderId="0" xfId="0" applyFont="1" applyAlignment="1">
      <alignment/>
    </xf>
    <xf numFmtId="0" fontId="2" fillId="2" borderId="0" xfId="0" applyFont="1" applyAlignment="1">
      <alignment/>
    </xf>
    <xf numFmtId="2" fontId="9" fillId="2" borderId="6" xfId="0" applyNumberFormat="1" applyAlignment="1">
      <alignment/>
    </xf>
    <xf numFmtId="164" fontId="0" fillId="2" borderId="0" xfId="0" applyNumberForma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2" width="4.88671875" style="0" customWidth="1"/>
    <col min="3" max="3" width="4.6640625" style="0" customWidth="1"/>
    <col min="4" max="4" width="5.6640625" style="0" customWidth="1"/>
    <col min="5" max="5" width="5.4453125" style="0" customWidth="1"/>
    <col min="6" max="7" width="4.5546875" style="0" customWidth="1"/>
    <col min="8" max="8" width="5.21484375" style="0" customWidth="1"/>
    <col min="9" max="9" width="5.6640625" style="0" customWidth="1"/>
    <col min="10" max="12" width="4.5546875" style="0" customWidth="1"/>
    <col min="13" max="13" width="5.10546875" style="0" customWidth="1"/>
    <col min="14" max="14" width="6.3359375" style="0" customWidth="1"/>
    <col min="15" max="16384" width="7.99609375" style="0" customWidth="1"/>
  </cols>
  <sheetData>
    <row r="1" ht="18.75">
      <c r="A1" s="37" t="s">
        <v>18</v>
      </c>
    </row>
    <row r="3" ht="15.75">
      <c r="A3" s="38" t="s">
        <v>16</v>
      </c>
    </row>
    <row r="5" ht="15">
      <c r="A5" t="s">
        <v>4</v>
      </c>
    </row>
    <row r="6" ht="15">
      <c r="A6" t="s">
        <v>58</v>
      </c>
    </row>
    <row r="7" spans="1:5" ht="15.75">
      <c r="A7" t="s">
        <v>27</v>
      </c>
      <c r="E7" s="3" t="s">
        <v>6</v>
      </c>
    </row>
    <row r="9" ht="15">
      <c r="A9" t="s">
        <v>49</v>
      </c>
    </row>
    <row r="11" ht="15">
      <c r="A11" t="s">
        <v>63</v>
      </c>
    </row>
    <row r="12" ht="15">
      <c r="A12" t="s">
        <v>3</v>
      </c>
    </row>
    <row r="13" ht="15">
      <c r="A13" t="s">
        <v>2</v>
      </c>
    </row>
    <row r="14" ht="15">
      <c r="A14" t="s">
        <v>91</v>
      </c>
    </row>
    <row r="15" ht="15">
      <c r="A15" t="s">
        <v>15</v>
      </c>
    </row>
    <row r="17" spans="1:11" ht="15">
      <c r="A17" t="s">
        <v>84</v>
      </c>
      <c r="K17" t="s">
        <v>41</v>
      </c>
    </row>
    <row r="18" spans="1:11" ht="15">
      <c r="A18" t="s">
        <v>81</v>
      </c>
      <c r="K18" t="s">
        <v>67</v>
      </c>
    </row>
    <row r="19" spans="11:13" ht="15">
      <c r="K19" s="27" t="s">
        <v>32</v>
      </c>
      <c r="L19" s="41">
        <v>0.05</v>
      </c>
      <c r="M19" s="29">
        <v>0.01</v>
      </c>
    </row>
    <row r="20" spans="1:13" ht="15">
      <c r="A20" t="s">
        <v>83</v>
      </c>
      <c r="K20" s="15">
        <v>1</v>
      </c>
      <c r="L20" s="1">
        <v>12.7</v>
      </c>
      <c r="M20" s="6">
        <v>63.7</v>
      </c>
    </row>
    <row r="21" spans="1:13" ht="15">
      <c r="A21" t="s">
        <v>44</v>
      </c>
      <c r="K21" s="18">
        <v>2</v>
      </c>
      <c r="L21" s="2">
        <v>4.3</v>
      </c>
      <c r="M21" s="9">
        <v>9.93</v>
      </c>
    </row>
    <row r="22" spans="11:13" ht="15">
      <c r="K22" s="18">
        <v>4</v>
      </c>
      <c r="L22" s="2">
        <v>2.78</v>
      </c>
      <c r="M22" s="9">
        <v>4.6</v>
      </c>
    </row>
    <row r="23" spans="1:13" ht="15">
      <c r="A23" s="22" t="s">
        <v>35</v>
      </c>
      <c r="K23" s="18">
        <v>8</v>
      </c>
      <c r="L23" s="2">
        <v>2.31</v>
      </c>
      <c r="M23" s="9">
        <v>3.36</v>
      </c>
    </row>
    <row r="24" spans="1:13" ht="15">
      <c r="A24" t="s">
        <v>8</v>
      </c>
      <c r="C24" s="42">
        <v>45.6</v>
      </c>
      <c r="D24" s="42"/>
      <c r="E24" s="42" t="s">
        <v>9</v>
      </c>
      <c r="F24" s="42"/>
      <c r="G24" s="42">
        <v>59.2</v>
      </c>
      <c r="K24" s="18">
        <v>12</v>
      </c>
      <c r="L24" s="2">
        <v>2.18</v>
      </c>
      <c r="M24" s="9">
        <v>3.06</v>
      </c>
    </row>
    <row r="25" spans="3:13" ht="15">
      <c r="C25" s="42" t="s">
        <v>50</v>
      </c>
      <c r="D25" s="42">
        <f>G24-C24</f>
        <v>13.600000000000001</v>
      </c>
      <c r="E25" s="42"/>
      <c r="F25" s="42"/>
      <c r="G25" s="42"/>
      <c r="K25" s="18">
        <v>16</v>
      </c>
      <c r="L25" s="2">
        <v>2.12</v>
      </c>
      <c r="M25" s="9">
        <v>2.92</v>
      </c>
    </row>
    <row r="26" spans="1:13" ht="15">
      <c r="A26" t="s">
        <v>12</v>
      </c>
      <c r="C26" s="42">
        <v>3.72</v>
      </c>
      <c r="D26" s="42"/>
      <c r="E26" s="42" t="s">
        <v>13</v>
      </c>
      <c r="F26" s="42"/>
      <c r="G26" s="42">
        <v>5.29</v>
      </c>
      <c r="K26" s="18">
        <v>20</v>
      </c>
      <c r="L26" s="2">
        <v>2.09</v>
      </c>
      <c r="M26" s="9">
        <v>2.85</v>
      </c>
    </row>
    <row r="27" spans="3:13" ht="15">
      <c r="C27" s="42" t="s">
        <v>64</v>
      </c>
      <c r="D27" s="42">
        <f>SQRT(C26^2+G26^2)</f>
        <v>6.467031776634471</v>
      </c>
      <c r="E27" s="42"/>
      <c r="F27" s="42"/>
      <c r="G27" s="42"/>
      <c r="K27" s="18">
        <v>30</v>
      </c>
      <c r="L27" s="2">
        <v>2.04</v>
      </c>
      <c r="M27" s="9">
        <v>2.75</v>
      </c>
    </row>
    <row r="28" spans="11:13" ht="15">
      <c r="K28" s="18">
        <v>50</v>
      </c>
      <c r="L28" s="2">
        <v>2.01</v>
      </c>
      <c r="M28" s="9">
        <v>2.68</v>
      </c>
    </row>
    <row r="29" spans="1:13" ht="15.75">
      <c r="A29" t="s">
        <v>90</v>
      </c>
      <c r="F29" s="23">
        <f>D25/D27</f>
        <v>2.1029740489504167</v>
      </c>
      <c r="G29" t="s">
        <v>93</v>
      </c>
      <c r="K29" s="18">
        <v>70</v>
      </c>
      <c r="L29" s="2">
        <v>1.99</v>
      </c>
      <c r="M29" s="9">
        <v>2.65</v>
      </c>
    </row>
    <row r="30" spans="11:13" ht="15">
      <c r="K30" s="18">
        <v>100</v>
      </c>
      <c r="L30" s="2">
        <v>1.98</v>
      </c>
      <c r="M30" s="9">
        <v>2.63</v>
      </c>
    </row>
    <row r="31" spans="1:13" ht="15">
      <c r="A31" t="s">
        <v>92</v>
      </c>
      <c r="K31" s="19" t="s">
        <v>42</v>
      </c>
      <c r="L31" s="5">
        <v>1.96</v>
      </c>
      <c r="M31" s="14">
        <v>2.58</v>
      </c>
    </row>
    <row r="33" ht="15.75">
      <c r="A33" s="38" t="s">
        <v>17</v>
      </c>
    </row>
    <row r="35" ht="17.25">
      <c r="A35" s="4" t="s">
        <v>85</v>
      </c>
    </row>
    <row r="36" ht="17.25">
      <c r="A36" s="4" t="s">
        <v>76</v>
      </c>
    </row>
    <row r="38" spans="1:14" ht="15.75">
      <c r="A38" s="10" t="s">
        <v>0</v>
      </c>
      <c r="B38" s="11"/>
      <c r="C38" s="11"/>
      <c r="D38" s="34"/>
      <c r="F38" s="10"/>
      <c r="G38" s="11" t="s">
        <v>14</v>
      </c>
      <c r="H38" s="11"/>
      <c r="I38" s="34"/>
      <c r="K38" s="10" t="s">
        <v>1</v>
      </c>
      <c r="L38" s="11"/>
      <c r="M38" s="11"/>
      <c r="N38" s="34"/>
    </row>
    <row r="39" spans="1:14" ht="15">
      <c r="A39" s="25">
        <v>34</v>
      </c>
      <c r="B39">
        <v>36</v>
      </c>
      <c r="C39">
        <v>32</v>
      </c>
      <c r="D39" s="20">
        <v>31</v>
      </c>
      <c r="F39" s="24">
        <v>46</v>
      </c>
      <c r="G39" s="32">
        <v>45</v>
      </c>
      <c r="H39" s="32">
        <v>54</v>
      </c>
      <c r="I39" s="33">
        <v>40</v>
      </c>
      <c r="K39" s="24"/>
      <c r="L39" s="32"/>
      <c r="M39" s="32"/>
      <c r="N39" s="33"/>
    </row>
    <row r="40" spans="1:14" ht="15">
      <c r="A40" s="25">
        <v>47</v>
      </c>
      <c r="B40">
        <v>34</v>
      </c>
      <c r="C40">
        <v>44</v>
      </c>
      <c r="D40" s="20">
        <v>34</v>
      </c>
      <c r="F40" s="25">
        <v>45</v>
      </c>
      <c r="G40">
        <v>37</v>
      </c>
      <c r="H40">
        <v>46</v>
      </c>
      <c r="I40" s="20">
        <v>52</v>
      </c>
      <c r="K40" s="25"/>
      <c r="N40" s="20"/>
    </row>
    <row r="41" spans="1:14" ht="15">
      <c r="A41" s="25">
        <v>22</v>
      </c>
      <c r="B41">
        <v>30</v>
      </c>
      <c r="C41">
        <v>49</v>
      </c>
      <c r="D41" s="20">
        <v>42</v>
      </c>
      <c r="F41" s="25">
        <v>39</v>
      </c>
      <c r="G41">
        <v>49</v>
      </c>
      <c r="H41">
        <v>47</v>
      </c>
      <c r="I41" s="20">
        <v>58</v>
      </c>
      <c r="K41" s="25"/>
      <c r="N41" s="20"/>
    </row>
    <row r="42" spans="1:14" ht="15">
      <c r="A42" s="25">
        <v>44</v>
      </c>
      <c r="B42">
        <v>37</v>
      </c>
      <c r="C42">
        <v>36</v>
      </c>
      <c r="D42" s="20">
        <v>42</v>
      </c>
      <c r="F42" s="25">
        <v>39</v>
      </c>
      <c r="G42">
        <v>42</v>
      </c>
      <c r="H42">
        <v>35</v>
      </c>
      <c r="I42" s="20">
        <v>47</v>
      </c>
      <c r="K42" s="25"/>
      <c r="N42" s="20"/>
    </row>
    <row r="43" spans="1:14" ht="15">
      <c r="A43" s="25">
        <v>39</v>
      </c>
      <c r="B43">
        <v>40</v>
      </c>
      <c r="C43">
        <v>34</v>
      </c>
      <c r="D43" s="20">
        <v>37</v>
      </c>
      <c r="F43" s="25">
        <v>38</v>
      </c>
      <c r="G43">
        <v>48</v>
      </c>
      <c r="H43">
        <v>38</v>
      </c>
      <c r="I43" s="20">
        <v>39</v>
      </c>
      <c r="K43" s="25"/>
      <c r="N43" s="20"/>
    </row>
    <row r="44" spans="1:14" ht="15">
      <c r="A44" s="25">
        <v>29</v>
      </c>
      <c r="B44">
        <v>33</v>
      </c>
      <c r="C44">
        <v>28</v>
      </c>
      <c r="D44" s="20">
        <v>44</v>
      </c>
      <c r="F44" s="25">
        <v>41</v>
      </c>
      <c r="G44">
        <v>53</v>
      </c>
      <c r="H44">
        <v>56</v>
      </c>
      <c r="I44" s="20">
        <v>39</v>
      </c>
      <c r="K44" s="25"/>
      <c r="N44" s="20"/>
    </row>
    <row r="45" spans="1:14" ht="15">
      <c r="A45" s="25">
        <v>33</v>
      </c>
      <c r="B45">
        <v>31</v>
      </c>
      <c r="C45">
        <v>37</v>
      </c>
      <c r="D45" s="20">
        <v>36</v>
      </c>
      <c r="F45" s="25">
        <v>47</v>
      </c>
      <c r="G45">
        <v>41</v>
      </c>
      <c r="H45">
        <v>52</v>
      </c>
      <c r="I45" s="20">
        <v>38</v>
      </c>
      <c r="K45" s="25"/>
      <c r="N45" s="20"/>
    </row>
    <row r="46" spans="1:14" ht="15">
      <c r="A46" s="25">
        <v>37</v>
      </c>
      <c r="B46">
        <v>29</v>
      </c>
      <c r="C46">
        <v>35</v>
      </c>
      <c r="D46" s="20">
        <v>29</v>
      </c>
      <c r="F46" s="25">
        <v>40</v>
      </c>
      <c r="G46">
        <v>48</v>
      </c>
      <c r="H46">
        <v>51</v>
      </c>
      <c r="I46" s="20">
        <v>48</v>
      </c>
      <c r="K46" s="25"/>
      <c r="N46" s="20"/>
    </row>
    <row r="47" spans="1:14" ht="15">
      <c r="A47" s="25">
        <v>41</v>
      </c>
      <c r="B47">
        <v>36</v>
      </c>
      <c r="C47">
        <v>46</v>
      </c>
      <c r="D47" s="20">
        <v>41</v>
      </c>
      <c r="F47" s="25">
        <v>40</v>
      </c>
      <c r="G47">
        <v>44</v>
      </c>
      <c r="H47">
        <v>56</v>
      </c>
      <c r="I47" s="20">
        <v>42</v>
      </c>
      <c r="K47" s="25"/>
      <c r="N47" s="20"/>
    </row>
    <row r="48" spans="1:14" ht="15">
      <c r="A48" s="26">
        <v>36</v>
      </c>
      <c r="B48" s="16">
        <v>22</v>
      </c>
      <c r="C48" s="16">
        <v>37</v>
      </c>
      <c r="D48" s="21">
        <v>35</v>
      </c>
      <c r="F48" s="26">
        <v>39</v>
      </c>
      <c r="G48" s="16">
        <v>52</v>
      </c>
      <c r="H48" s="16">
        <v>53</v>
      </c>
      <c r="I48" s="21">
        <v>48</v>
      </c>
      <c r="K48" s="26"/>
      <c r="L48" s="16"/>
      <c r="M48" s="16"/>
      <c r="N48" s="21"/>
    </row>
    <row r="50" spans="1:13" ht="15">
      <c r="A50" t="s">
        <v>52</v>
      </c>
      <c r="C50">
        <f>COUNTA(A39:D48)</f>
        <v>40</v>
      </c>
      <c r="F50" t="s">
        <v>52</v>
      </c>
      <c r="H50">
        <f>COUNTA(F39:I48)</f>
        <v>40</v>
      </c>
      <c r="K50" t="s">
        <v>52</v>
      </c>
      <c r="M50">
        <f>COUNTA(K39:N48)</f>
        <v>0</v>
      </c>
    </row>
    <row r="51" spans="1:13" ht="15">
      <c r="A51" t="s">
        <v>74</v>
      </c>
      <c r="C51" s="39">
        <f>SUM(A39:D48)</f>
        <v>1439</v>
      </c>
      <c r="F51" t="s">
        <v>74</v>
      </c>
      <c r="H51">
        <f>SUM(F39:I48)</f>
        <v>1812</v>
      </c>
      <c r="K51" t="s">
        <v>74</v>
      </c>
      <c r="M51">
        <f>SUM(K39:N48)</f>
        <v>0</v>
      </c>
    </row>
    <row r="52" spans="1:13" ht="15">
      <c r="A52" t="s">
        <v>26</v>
      </c>
      <c r="C52">
        <f>AVERAGE(A39:D48)</f>
        <v>35.975</v>
      </c>
      <c r="F52" t="s">
        <v>26</v>
      </c>
      <c r="H52">
        <f>AVERAGE(F39:I48)</f>
        <v>45.3</v>
      </c>
      <c r="K52" t="s">
        <v>26</v>
      </c>
      <c r="M52" s="40" t="e">
        <f>AVERAGE(K39:N48)</f>
        <v>#DIV/0!</v>
      </c>
    </row>
    <row r="53" spans="1:13" ht="15">
      <c r="A53" t="s">
        <v>73</v>
      </c>
      <c r="C53">
        <f>STDEVP(A39:D48)</f>
        <v>6.0724274388419</v>
      </c>
      <c r="F53" t="s">
        <v>73</v>
      </c>
      <c r="H53">
        <f>STDEVP(F39:I48)</f>
        <v>6.087692502089769</v>
      </c>
      <c r="K53" t="s">
        <v>73</v>
      </c>
      <c r="M53" s="40" t="e">
        <f>STDEVP(K39:N48)</f>
        <v>#DIV/0!</v>
      </c>
    </row>
    <row r="54" spans="1:13" ht="15">
      <c r="A54" t="s">
        <v>59</v>
      </c>
      <c r="C54">
        <f>STDEV(A39:D48)</f>
        <v>6.149786321074234</v>
      </c>
      <c r="F54" t="s">
        <v>59</v>
      </c>
      <c r="H54">
        <f>STDEV(F39:I48)</f>
        <v>6.165245851566364</v>
      </c>
      <c r="K54" t="s">
        <v>59</v>
      </c>
      <c r="M54" s="40" t="e">
        <f>STDEV(K39:N48)</f>
        <v>#DIV/0!</v>
      </c>
    </row>
    <row r="55" spans="1:13" ht="15">
      <c r="A55" t="s">
        <v>62</v>
      </c>
      <c r="C55">
        <f>C54/SQRT(C50)</f>
        <v>0.9723665948971066</v>
      </c>
      <c r="F55" t="s">
        <v>62</v>
      </c>
      <c r="H55">
        <f>H54/SQRT(H50)</f>
        <v>0.9748109612927044</v>
      </c>
      <c r="K55" t="s">
        <v>62</v>
      </c>
      <c r="M55" s="40" t="e">
        <f>M54/SQRT(M50)</f>
        <v>#DIV/0!</v>
      </c>
    </row>
    <row r="57" spans="1:8" ht="15">
      <c r="A57" t="s">
        <v>50</v>
      </c>
      <c r="C57">
        <f>H52-C52</f>
        <v>9.324999999999996</v>
      </c>
      <c r="F57" t="s">
        <v>50</v>
      </c>
      <c r="H57" t="e">
        <f>M52-H52</f>
        <v>#DIV/0!</v>
      </c>
    </row>
    <row r="58" spans="1:8" ht="15">
      <c r="A58" t="s">
        <v>64</v>
      </c>
      <c r="C58">
        <f>SQRT(C55^2+H55^2)</f>
        <v>1.3768635390365307</v>
      </c>
      <c r="F58" t="s">
        <v>64</v>
      </c>
      <c r="H58" t="e">
        <f>SQRT(H55^2+M55^2)</f>
        <v>#DIV/0!</v>
      </c>
    </row>
    <row r="59" spans="1:8" ht="15">
      <c r="A59" t="s">
        <v>75</v>
      </c>
      <c r="C59">
        <f>C57/C58</f>
        <v>6.772639216320033</v>
      </c>
      <c r="F59" t="s">
        <v>75</v>
      </c>
      <c r="H59" t="e">
        <f>H57/H58</f>
        <v>#DIV/0!</v>
      </c>
    </row>
    <row r="61" ht="15.75">
      <c r="A61" s="38" t="s">
        <v>19</v>
      </c>
    </row>
    <row r="63" ht="15">
      <c r="A63" t="s">
        <v>94</v>
      </c>
    </row>
    <row r="64" ht="15">
      <c r="A64" t="s">
        <v>95</v>
      </c>
    </row>
    <row r="66" ht="15">
      <c r="A66" t="s">
        <v>48</v>
      </c>
    </row>
    <row r="67" ht="15">
      <c r="A67" t="s">
        <v>96</v>
      </c>
    </row>
    <row r="68" ht="15">
      <c r="A68" t="s">
        <v>43</v>
      </c>
    </row>
    <row r="69" ht="15.75">
      <c r="A69" s="3" t="s">
        <v>25</v>
      </c>
    </row>
    <row r="71" ht="15">
      <c r="A71" t="s">
        <v>82</v>
      </c>
    </row>
    <row r="72" ht="15">
      <c r="A72" t="s">
        <v>65</v>
      </c>
    </row>
    <row r="74" ht="17.25">
      <c r="A74" s="4" t="s">
        <v>57</v>
      </c>
    </row>
    <row r="75" ht="17.25">
      <c r="A75" s="4" t="s">
        <v>72</v>
      </c>
    </row>
    <row r="76" ht="17.25">
      <c r="A76" s="4" t="s">
        <v>21</v>
      </c>
    </row>
    <row r="77" ht="17.25">
      <c r="A77" s="4" t="s">
        <v>80</v>
      </c>
    </row>
    <row r="79" ht="15.75">
      <c r="A79" s="38" t="s">
        <v>20</v>
      </c>
    </row>
    <row r="81" ht="15">
      <c r="A81" t="s">
        <v>79</v>
      </c>
    </row>
    <row r="82" ht="15">
      <c r="A82" t="s">
        <v>39</v>
      </c>
    </row>
    <row r="83" ht="15">
      <c r="A83" t="s">
        <v>61</v>
      </c>
    </row>
    <row r="85" spans="1:13" ht="15">
      <c r="A85" t="s">
        <v>52</v>
      </c>
      <c r="B85">
        <f>COUNTA(A39:I48)</f>
        <v>80</v>
      </c>
      <c r="D85" t="s">
        <v>26</v>
      </c>
      <c r="E85">
        <f>AVERAGE(A39:I48)</f>
        <v>40.6375</v>
      </c>
      <c r="G85" t="s">
        <v>71</v>
      </c>
      <c r="I85" s="35">
        <f>VARP(A39:I48)*B85</f>
        <v>4696.4875</v>
      </c>
      <c r="J85" s="35" t="s">
        <v>5</v>
      </c>
      <c r="K85" s="35"/>
      <c r="L85" s="35"/>
      <c r="M85" s="35">
        <f>VARP(C51,H51)*2/40</f>
        <v>1739.1125</v>
      </c>
    </row>
    <row r="87" spans="1:6" ht="15">
      <c r="A87" s="27" t="s">
        <v>7</v>
      </c>
      <c r="B87" s="28"/>
      <c r="C87" s="28" t="s">
        <v>32</v>
      </c>
      <c r="D87" s="28" t="s">
        <v>70</v>
      </c>
      <c r="E87" s="28" t="s">
        <v>51</v>
      </c>
      <c r="F87" s="29" t="s">
        <v>36</v>
      </c>
    </row>
    <row r="88" spans="1:7" ht="15.75">
      <c r="A88" s="30" t="s">
        <v>60</v>
      </c>
      <c r="C88">
        <v>1</v>
      </c>
      <c r="D88" s="7">
        <f>M85</f>
        <v>1739.1125</v>
      </c>
      <c r="E88" s="17">
        <f>D88/C88</f>
        <v>1739.1125</v>
      </c>
      <c r="F88" s="9">
        <f>E88/E89</f>
        <v>45.868641954435944</v>
      </c>
      <c r="G88" t="s">
        <v>11</v>
      </c>
    </row>
    <row r="89" spans="1:13" ht="15.75">
      <c r="A89" s="30" t="s">
        <v>34</v>
      </c>
      <c r="C89">
        <f>C90-C88</f>
        <v>78</v>
      </c>
      <c r="D89" s="7">
        <f>D90-D88</f>
        <v>2957.375</v>
      </c>
      <c r="E89" s="17">
        <f>D89/C89</f>
        <v>37.9150641025641</v>
      </c>
      <c r="F89" s="12"/>
      <c r="G89" t="s">
        <v>10</v>
      </c>
      <c r="M89">
        <f>C59^2</f>
        <v>45.86864195443603</v>
      </c>
    </row>
    <row r="90" spans="1:6" ht="15.75">
      <c r="A90" s="31" t="s">
        <v>87</v>
      </c>
      <c r="B90" s="16"/>
      <c r="C90" s="16">
        <f>B85-1</f>
        <v>79</v>
      </c>
      <c r="D90" s="8">
        <f>I85</f>
        <v>4696.4875</v>
      </c>
      <c r="E90" s="8"/>
      <c r="F90" s="13"/>
    </row>
    <row r="92" ht="17.25">
      <c r="A92" s="4" t="s">
        <v>22</v>
      </c>
    </row>
    <row r="93" ht="17.25">
      <c r="A93" s="4" t="s">
        <v>38</v>
      </c>
    </row>
    <row r="97" ht="15.75">
      <c r="A97" s="3" t="s">
        <v>45</v>
      </c>
    </row>
    <row r="98" ht="15.75">
      <c r="A98" s="3"/>
    </row>
    <row r="99" ht="17.25">
      <c r="A99" s="4" t="s">
        <v>46</v>
      </c>
    </row>
    <row r="100" ht="17.25">
      <c r="A100" s="4" t="s">
        <v>53</v>
      </c>
    </row>
    <row r="101" ht="17.25">
      <c r="A101" s="4" t="s">
        <v>23</v>
      </c>
    </row>
    <row r="102" ht="17.25">
      <c r="A102" s="4" t="s">
        <v>37</v>
      </c>
    </row>
    <row r="103" ht="17.25">
      <c r="A103" s="4"/>
    </row>
    <row r="104" ht="17.25">
      <c r="A104" s="4" t="s">
        <v>47</v>
      </c>
    </row>
    <row r="105" ht="17.25">
      <c r="A105" s="4" t="s">
        <v>55</v>
      </c>
    </row>
    <row r="106" ht="17.25">
      <c r="A106" s="4" t="s">
        <v>66</v>
      </c>
    </row>
    <row r="107" ht="17.25">
      <c r="A107" s="4"/>
    </row>
    <row r="108" ht="17.25">
      <c r="A108" s="4" t="s">
        <v>78</v>
      </c>
    </row>
    <row r="109" ht="17.25">
      <c r="A109" s="4" t="s">
        <v>33</v>
      </c>
    </row>
    <row r="110" ht="17.25">
      <c r="A110" s="4" t="s">
        <v>69</v>
      </c>
    </row>
    <row r="111" ht="17.25">
      <c r="A111" s="4"/>
    </row>
    <row r="112" ht="17.25">
      <c r="A112" s="4" t="s">
        <v>77</v>
      </c>
    </row>
    <row r="113" ht="17.25">
      <c r="A113" s="4" t="s">
        <v>68</v>
      </c>
    </row>
    <row r="114" ht="17.25">
      <c r="A114" s="4" t="s">
        <v>86</v>
      </c>
    </row>
    <row r="115" ht="17.25">
      <c r="A115" s="4" t="s">
        <v>28</v>
      </c>
    </row>
    <row r="116" ht="16.5">
      <c r="A116" s="36"/>
    </row>
    <row r="117" ht="17.25">
      <c r="A117" s="4" t="s">
        <v>24</v>
      </c>
    </row>
    <row r="118" ht="17.25">
      <c r="A118" s="4" t="s">
        <v>30</v>
      </c>
    </row>
    <row r="196" ht="15">
      <c r="L196" t="s">
        <v>40</v>
      </c>
    </row>
    <row r="197" ht="15">
      <c r="L197" t="s">
        <v>89</v>
      </c>
    </row>
    <row r="199" ht="15">
      <c r="L199" t="s">
        <v>56</v>
      </c>
    </row>
    <row r="200" ht="15">
      <c r="L200" t="s">
        <v>31</v>
      </c>
    </row>
    <row r="201" ht="15">
      <c r="L201" t="s">
        <v>29</v>
      </c>
    </row>
    <row r="202" ht="15">
      <c r="L202" t="s">
        <v>88</v>
      </c>
    </row>
    <row r="204" ht="15">
      <c r="L204" t="s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L. Brewbaker</cp:lastModifiedBy>
  <dcterms:modified xsi:type="dcterms:W3CDTF">2003-09-18T02:25:58Z</dcterms:modified>
  <cp:category/>
  <cp:version/>
  <cp:contentType/>
  <cp:contentStatus/>
</cp:coreProperties>
</file>